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e7\Documents\Christie Village\Meetings POA and Board\October 21 2023 Annual Meeting\"/>
    </mc:Choice>
  </mc:AlternateContent>
  <xr:revisionPtr revIDLastSave="0" documentId="13_ncr:1_{6729F095-947D-4F49-9961-5281827B5710}" xr6:coauthVersionLast="47" xr6:coauthVersionMax="47" xr10:uidLastSave="{00000000-0000-0000-0000-000000000000}"/>
  <bookViews>
    <workbookView xWindow="366" yWindow="366" windowWidth="22140" windowHeight="12012" xr2:uid="{948DDED2-8104-48B7-9DB0-D63D231393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49" i="1"/>
  <c r="F10" i="1"/>
  <c r="F45" i="1"/>
  <c r="F56" i="1" s="1"/>
  <c r="F9" i="1"/>
  <c r="F31" i="1"/>
  <c r="F35" i="1" s="1"/>
  <c r="F19" i="1"/>
  <c r="F26" i="1"/>
  <c r="F15" i="1"/>
  <c r="C56" i="1"/>
  <c r="C58" i="1"/>
  <c r="C26" i="1"/>
  <c r="C57" i="1" l="1"/>
  <c r="F12" i="1"/>
  <c r="F60" i="1" s="1"/>
  <c r="C60" i="1"/>
</calcChain>
</file>

<file path=xl/sharedStrings.xml><?xml version="1.0" encoding="utf-8"?>
<sst xmlns="http://schemas.openxmlformats.org/spreadsheetml/2006/main" count="113" uniqueCount="90">
  <si>
    <t>Interest</t>
  </si>
  <si>
    <t>Collection Fee &amp; Commission</t>
  </si>
  <si>
    <t>CC/PAYPAL Fees</t>
  </si>
  <si>
    <t>Rentals/Right-to-Use Taxes</t>
  </si>
  <si>
    <t>VRBO Rentals</t>
  </si>
  <si>
    <t>VRBO Rental Tax</t>
  </si>
  <si>
    <t>VRBO Rental Fees</t>
  </si>
  <si>
    <t>Deeds</t>
  </si>
  <si>
    <t>Long Term Rental/Right to Use</t>
  </si>
  <si>
    <t>Long Term Rental Utilities</t>
  </si>
  <si>
    <t>Long Term Rental Deposit</t>
  </si>
  <si>
    <t>Cleaning Fee</t>
  </si>
  <si>
    <t>COVID Cleaning</t>
  </si>
  <si>
    <t>Refunds/Rebates</t>
  </si>
  <si>
    <t>H.O.W.</t>
  </si>
  <si>
    <t>Upgrade/Exchange Fee</t>
  </si>
  <si>
    <t>Pet Fee</t>
  </si>
  <si>
    <t>Firelogs/Popcorn/water</t>
  </si>
  <si>
    <t>Donations/Grants</t>
  </si>
  <si>
    <t>========</t>
  </si>
  <si>
    <t>Misc Sub-Total</t>
  </si>
  <si>
    <t>Maintenance</t>
  </si>
  <si>
    <t>-B</t>
  </si>
  <si>
    <t>-A</t>
  </si>
  <si>
    <t>2019 Assessment A</t>
  </si>
  <si>
    <t>A</t>
  </si>
  <si>
    <t>2019 Assessment B</t>
  </si>
  <si>
    <t>B</t>
  </si>
  <si>
    <t>2020 Assessment A</t>
  </si>
  <si>
    <t>2020 Assessment B</t>
  </si>
  <si>
    <t>2021 Assessment A</t>
  </si>
  <si>
    <t>2021 Assessment B</t>
  </si>
  <si>
    <t>Maint Sub-Total</t>
  </si>
  <si>
    <t>Total Deposit</t>
  </si>
  <si>
    <t>Maintenance Dues</t>
  </si>
  <si>
    <t>Auto Owners  Insurance</t>
  </si>
  <si>
    <t>Description</t>
  </si>
  <si>
    <t>Income Amount</t>
  </si>
  <si>
    <t>==============</t>
  </si>
  <si>
    <t>Income</t>
  </si>
  <si>
    <t>Expense</t>
  </si>
  <si>
    <t>Expense Amount</t>
  </si>
  <si>
    <t>Short Term Rentals</t>
  </si>
  <si>
    <t>Operating Expense</t>
  </si>
  <si>
    <t>Outside Maintenance</t>
  </si>
  <si>
    <t>Inside Maintenance</t>
  </si>
  <si>
    <t>Plumbing Repairs Sewer Line Replacement</t>
  </si>
  <si>
    <t>Total Maintenance</t>
  </si>
  <si>
    <t>Cleaning</t>
  </si>
  <si>
    <t>Jessica Harmon</t>
  </si>
  <si>
    <t>Amy Moore</t>
  </si>
  <si>
    <t>Diane Hughes</t>
  </si>
  <si>
    <t>Zade  Bizer</t>
  </si>
  <si>
    <t>Other (Office Supplies, Furniture, Cleaning Supplies)</t>
  </si>
  <si>
    <t>Barbara Freeman Expenses</t>
  </si>
  <si>
    <t>Used Refrigerator &amp; delivery</t>
  </si>
  <si>
    <t>Bob Foust</t>
  </si>
  <si>
    <t>Utilities</t>
  </si>
  <si>
    <t>DirecTV</t>
  </si>
  <si>
    <t>Town of Beech Mountain</t>
  </si>
  <si>
    <t>Skyline Skybest</t>
  </si>
  <si>
    <t>Mountain Electric</t>
  </si>
  <si>
    <t>Republic Services</t>
  </si>
  <si>
    <t>Total Utilities</t>
  </si>
  <si>
    <t>Business Expense</t>
  </si>
  <si>
    <t>Credit Card Merchant Fees</t>
  </si>
  <si>
    <t>Loan Repayment</t>
  </si>
  <si>
    <t>Deed Registration</t>
  </si>
  <si>
    <t>NC DOR</t>
  </si>
  <si>
    <t>Occupancy Tax</t>
  </si>
  <si>
    <t>Attorney Fees</t>
  </si>
  <si>
    <t>Property Tax:</t>
  </si>
  <si>
    <t xml:space="preserve">Watauga County Property Tax </t>
  </si>
  <si>
    <t>Beech Mountain Property Tax</t>
  </si>
  <si>
    <t>Property Insurance:</t>
  </si>
  <si>
    <t>Auto Owners Property Insurance</t>
  </si>
  <si>
    <t>Auto Owners Umbrella Insurance</t>
  </si>
  <si>
    <t>Total Cleaning</t>
  </si>
  <si>
    <t>Total Other</t>
  </si>
  <si>
    <t>Total  Business  Expense</t>
  </si>
  <si>
    <t>Total Expenses</t>
  </si>
  <si>
    <t>c</t>
  </si>
  <si>
    <t>Rental Deposit Refund</t>
  </si>
  <si>
    <t>VILLAGE</t>
  </si>
  <si>
    <t xml:space="preserve">CHRISTIE </t>
  </si>
  <si>
    <t xml:space="preserve">Year 10/1/1022 - </t>
  </si>
  <si>
    <t>Total Maintenance Dues and Miscellaneous</t>
  </si>
  <si>
    <t>Total Property Tax</t>
  </si>
  <si>
    <t>Total Property Insurance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</si>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</sst>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4" xfId="0" applyFont="1" applyBorder="1"/>
    <xf numFmtId="0" fontId="0" fillId="0" borderId="4" xfId="0" applyBorder="1"/>
    <xf numFmtId="0" fontId="0" fillId="2" borderId="0" xfId="0" applyFill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2" xfId="0" applyFill="1" applyBorder="1"/>
    <xf numFmtId="0" fontId="1" fillId="2" borderId="8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9" xfId="0" applyFont="1" applyFill="1" applyBorder="1"/>
    <xf numFmtId="0" fontId="0" fillId="0" borderId="12" xfId="0" applyBorder="1"/>
    <xf numFmtId="0" fontId="0" fillId="0" borderId="6" xfId="0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4" fontId="1" fillId="0" borderId="4" xfId="0" applyNumberFormat="1" applyFont="1" applyBorder="1" applyAlignment="1">
      <alignment horizontal="left" indent="1"/>
    </xf>
    <xf numFmtId="0" fontId="1" fillId="0" borderId="0" xfId="0" applyFont="1"/>
    <xf numFmtId="0" fontId="1" fillId="0" borderId="12" xfId="0" applyFont="1" applyBorder="1"/>
    <xf numFmtId="0" fontId="0" fillId="2" borderId="1" xfId="0" applyFill="1" applyBorder="1" applyAlignment="1">
      <alignment horizontal="right"/>
    </xf>
    <xf numFmtId="0" fontId="0" fillId="0" borderId="5" xfId="0" applyBorder="1"/>
    <xf numFmtId="2" fontId="1" fillId="2" borderId="8" xfId="0" applyNumberFormat="1" applyFont="1" applyFill="1" applyBorder="1"/>
    <xf numFmtId="0" fontId="0" fillId="0" borderId="7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2" fontId="0" fillId="0" borderId="12" xfId="0" applyNumberFormat="1" applyBorder="1"/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2" borderId="13" xfId="0" applyFont="1" applyFill="1" applyBorder="1"/>
    <xf numFmtId="0" fontId="0" fillId="0" borderId="4" xfId="0" applyBorder="1" applyAlignment="1">
      <alignment horizontal="left" vertical="top"/>
    </xf>
    <xf numFmtId="2" fontId="0" fillId="0" borderId="12" xfId="0" quotePrefix="1" applyNumberFormat="1" applyBorder="1"/>
    <xf numFmtId="0" fontId="0" fillId="2" borderId="5" xfId="0" applyFill="1" applyBorder="1"/>
    <xf numFmtId="0" fontId="1" fillId="2" borderId="5" xfId="0" applyFont="1" applyFill="1" applyBorder="1"/>
    <xf numFmtId="0" fontId="5" fillId="2" borderId="4" xfId="0" applyFont="1" applyFill="1" applyBorder="1"/>
    <xf numFmtId="0" fontId="5" fillId="2" borderId="8" xfId="0" applyFont="1" applyFill="1" applyBorder="1"/>
    <xf numFmtId="0" fontId="6" fillId="0" borderId="0" xfId="0" applyFont="1"/>
    <xf numFmtId="14" fontId="1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1" fillId="0" borderId="1" xfId="0" applyFont="1" applyBorder="1" applyAlignment="1">
      <alignment horizontal="left" indent="7"/>
    </xf>
    <xf numFmtId="0" fontId="0" fillId="3" borderId="0" xfId="0" applyFill="1"/>
    <xf numFmtId="0" fontId="1" fillId="3" borderId="0" xfId="0" applyFont="1" applyFill="1"/>
    <xf numFmtId="0" fontId="6" fillId="0" borderId="0" xfId="0" applyFont="1" applyAlignment="1">
      <alignment horizontal="left" indent="2"/>
    </xf>
    <xf numFmtId="0" fontId="1" fillId="0" borderId="1" xfId="0" applyFont="1" applyFill="1" applyBorder="1" applyAlignment="1">
      <alignment horizontal="left" indent="5"/>
    </xf>
    <xf numFmtId="2" fontId="0" fillId="3" borderId="0" xfId="0" applyNumberFormat="1" applyFill="1"/>
    <xf numFmtId="2" fontId="4" fillId="3" borderId="0" xfId="0" applyNumberFormat="1" applyFont="1" applyFill="1"/>
    <xf numFmtId="0" fontId="4" fillId="2" borderId="2" xfId="0" applyFont="1" applyFill="1" applyBorder="1"/>
    <xf numFmtId="2" fontId="5" fillId="2" borderId="8" xfId="0" applyNumberFormat="1" applyFont="1" applyFill="1" applyBorder="1"/>
    <xf numFmtId="2" fontId="5" fillId="2" borderId="3" xfId="0" applyNumberFormat="1" applyFont="1" applyFill="1" applyBorder="1"/>
    <xf numFmtId="2" fontId="1" fillId="0" borderId="8" xfId="0" applyNumberFormat="1" applyFont="1" applyBorder="1" applyAlignment="1">
      <alignment horizontal="left" indent="7"/>
    </xf>
    <xf numFmtId="2" fontId="1" fillId="0" borderId="8" xfId="0" applyNumberFormat="1" applyFont="1" applyBorder="1"/>
    <xf numFmtId="2" fontId="1" fillId="2" borderId="16" xfId="0" applyNumberFormat="1" applyFont="1" applyFill="1" applyBorder="1"/>
    <xf numFmtId="0" fontId="0" fillId="2" borderId="3" xfId="0" applyFill="1" applyBorder="1"/>
    <xf numFmtId="0" fontId="1" fillId="2" borderId="1" xfId="0" applyFont="1" applyFill="1" applyBorder="1" applyAlignment="1">
      <alignment horizontal="left" indent="1"/>
    </xf>
    <xf numFmtId="2" fontId="1" fillId="2" borderId="3" xfId="0" applyNumberFormat="1" applyFont="1" applyFill="1" applyBorder="1"/>
    <xf numFmtId="0" fontId="1" fillId="2" borderId="8" xfId="0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382B7-680B-4E2A-B2CA-19BAB4C629E6}">
  <dimension ref="A1:Q80"/>
  <sheetViews>
    <sheetView tabSelected="1" topLeftCell="A7" zoomScale="90" workbookViewId="0">
      <selection activeCell="M16" sqref="M16"/>
    </sheetView>
  </sheetViews>
  <sheetFormatPr defaultRowHeight="14.4" x14ac:dyDescent="0.55000000000000004"/>
  <cols>
    <col min="1" max="1" width="33.26171875" customWidth="1"/>
    <col min="2" max="2" width="2.20703125" customWidth="1"/>
    <col min="3" max="3" width="13.68359375" customWidth="1"/>
    <col min="4" max="4" width="2.3671875" style="3" customWidth="1"/>
    <col min="5" max="5" width="27.26171875" customWidth="1"/>
    <col min="6" max="6" width="17.62890625" customWidth="1"/>
  </cols>
  <sheetData>
    <row r="1" spans="1:17" ht="23.1" x14ac:dyDescent="0.85">
      <c r="C1" s="51" t="s">
        <v>84</v>
      </c>
      <c r="D1" s="49"/>
      <c r="E1" s="43" t="s">
        <v>83</v>
      </c>
    </row>
    <row r="2" spans="1:17" ht="14.7" thickBot="1" x14ac:dyDescent="0.6">
      <c r="C2" s="24" t="s">
        <v>85</v>
      </c>
      <c r="D2" s="50" t="s">
        <v>89</v>
      </c>
      <c r="E2" s="44">
        <v>8674</v>
      </c>
    </row>
    <row r="3" spans="1:17" ht="20.7" thickBot="1" x14ac:dyDescent="0.8">
      <c r="A3" s="45" t="s">
        <v>39</v>
      </c>
      <c r="B3" s="46"/>
      <c r="C3" s="47"/>
      <c r="D3" s="26"/>
      <c r="E3" s="45" t="s">
        <v>40</v>
      </c>
      <c r="F3" s="47"/>
    </row>
    <row r="4" spans="1:17" ht="14.7" thickBot="1" x14ac:dyDescent="0.6">
      <c r="A4" s="9" t="s">
        <v>36</v>
      </c>
      <c r="B4" s="12"/>
      <c r="C4" s="36" t="s">
        <v>37</v>
      </c>
      <c r="E4" s="10" t="s">
        <v>36</v>
      </c>
      <c r="F4" s="9" t="s">
        <v>41</v>
      </c>
    </row>
    <row r="5" spans="1:17" x14ac:dyDescent="0.55000000000000004">
      <c r="A5" s="4" t="s">
        <v>0</v>
      </c>
      <c r="B5" s="5"/>
      <c r="C5" s="15">
        <v>679.90000000000009</v>
      </c>
      <c r="E5" s="2"/>
      <c r="F5" s="27"/>
    </row>
    <row r="6" spans="1:17" ht="18.3" x14ac:dyDescent="0.7">
      <c r="A6" s="2" t="s">
        <v>1</v>
      </c>
      <c r="C6" s="32">
        <v>0</v>
      </c>
      <c r="E6" s="41" t="s">
        <v>43</v>
      </c>
      <c r="F6" s="39"/>
    </row>
    <row r="7" spans="1:17" ht="14.7" thickBot="1" x14ac:dyDescent="0.6">
      <c r="A7" s="2" t="s">
        <v>2</v>
      </c>
      <c r="C7" s="32">
        <v>80.7</v>
      </c>
      <c r="E7" s="2"/>
      <c r="F7" s="27"/>
    </row>
    <row r="8" spans="1:17" ht="14.7" thickBot="1" x14ac:dyDescent="0.6">
      <c r="A8" s="2" t="s">
        <v>42</v>
      </c>
      <c r="C8" s="32">
        <v>2000</v>
      </c>
      <c r="E8" s="9" t="s">
        <v>21</v>
      </c>
      <c r="F8" s="9"/>
    </row>
    <row r="9" spans="1:17" x14ac:dyDescent="0.55000000000000004">
      <c r="A9" s="2" t="s">
        <v>3</v>
      </c>
      <c r="C9" s="32">
        <v>267.75</v>
      </c>
      <c r="E9" s="29" t="s">
        <v>44</v>
      </c>
      <c r="F9" s="15">
        <f>4380+60.85+100+567</f>
        <v>5107.8500000000004</v>
      </c>
    </row>
    <row r="10" spans="1:17" x14ac:dyDescent="0.55000000000000004">
      <c r="A10" s="2" t="s">
        <v>4</v>
      </c>
      <c r="C10" s="32">
        <v>0</v>
      </c>
      <c r="E10" s="30" t="s">
        <v>45</v>
      </c>
      <c r="F10" s="13">
        <f>10414.89-52.7</f>
        <v>10362.189999999999</v>
      </c>
    </row>
    <row r="11" spans="1:17" ht="14.7" thickBot="1" x14ac:dyDescent="0.6">
      <c r="A11" s="2" t="s">
        <v>5</v>
      </c>
      <c r="C11" s="32">
        <v>0</v>
      </c>
      <c r="E11" s="31" t="s">
        <v>46</v>
      </c>
      <c r="F11" s="22">
        <v>11286.61</v>
      </c>
    </row>
    <row r="12" spans="1:17" ht="14.7" thickBot="1" x14ac:dyDescent="0.6">
      <c r="A12" s="2" t="s">
        <v>6</v>
      </c>
      <c r="C12" s="32">
        <v>0</v>
      </c>
      <c r="E12" s="64" t="s">
        <v>47</v>
      </c>
      <c r="F12" s="28">
        <f>SUM(F9:F11)</f>
        <v>26756.65</v>
      </c>
    </row>
    <row r="13" spans="1:17" ht="14.7" thickBot="1" x14ac:dyDescent="0.6">
      <c r="A13" s="2" t="s">
        <v>7</v>
      </c>
      <c r="C13" s="32">
        <v>0</v>
      </c>
      <c r="E13" s="2"/>
      <c r="F13" s="27"/>
    </row>
    <row r="14" spans="1:17" ht="14.7" thickBot="1" x14ac:dyDescent="0.6">
      <c r="A14" s="2" t="s">
        <v>8</v>
      </c>
      <c r="C14" s="32">
        <v>30360</v>
      </c>
      <c r="E14" s="9" t="s">
        <v>48</v>
      </c>
      <c r="F14" s="28"/>
    </row>
    <row r="15" spans="1:17" x14ac:dyDescent="0.55000000000000004">
      <c r="A15" s="2" t="s">
        <v>9</v>
      </c>
      <c r="C15" s="32">
        <v>6282.49</v>
      </c>
      <c r="E15" s="33" t="s">
        <v>49</v>
      </c>
      <c r="F15" s="19">
        <f>35702.74+680</f>
        <v>36382.74</v>
      </c>
      <c r="Q15" t="s">
        <v>81</v>
      </c>
    </row>
    <row r="16" spans="1:17" x14ac:dyDescent="0.55000000000000004">
      <c r="A16" s="2" t="s">
        <v>10</v>
      </c>
      <c r="C16" s="32">
        <v>3100</v>
      </c>
      <c r="E16" s="34" t="s">
        <v>50</v>
      </c>
      <c r="F16" s="32">
        <v>186.5</v>
      </c>
    </row>
    <row r="17" spans="1:6" x14ac:dyDescent="0.55000000000000004">
      <c r="A17" s="2" t="s">
        <v>11</v>
      </c>
      <c r="C17" s="32">
        <v>85</v>
      </c>
      <c r="E17" s="34" t="s">
        <v>51</v>
      </c>
      <c r="F17" s="13">
        <v>187.56</v>
      </c>
    </row>
    <row r="18" spans="1:6" ht="14.7" thickBot="1" x14ac:dyDescent="0.6">
      <c r="A18" s="2" t="s">
        <v>12</v>
      </c>
      <c r="C18" s="32">
        <v>0</v>
      </c>
      <c r="E18" s="35" t="s">
        <v>52</v>
      </c>
      <c r="F18" s="22">
        <v>487.5</v>
      </c>
    </row>
    <row r="19" spans="1:6" ht="14.7" thickBot="1" x14ac:dyDescent="0.6">
      <c r="A19" s="2" t="s">
        <v>13</v>
      </c>
      <c r="C19" s="32">
        <v>1858.7</v>
      </c>
      <c r="E19" s="9" t="s">
        <v>77</v>
      </c>
      <c r="F19" s="63">
        <f>186.5+35702.74+680+187.56+487.5</f>
        <v>37244.299999999996</v>
      </c>
    </row>
    <row r="20" spans="1:6" x14ac:dyDescent="0.55000000000000004">
      <c r="A20" s="2" t="s">
        <v>14</v>
      </c>
      <c r="C20" s="32">
        <v>7170</v>
      </c>
      <c r="E20" s="2"/>
      <c r="F20" s="27"/>
    </row>
    <row r="21" spans="1:6" ht="14.7" thickBot="1" x14ac:dyDescent="0.6">
      <c r="A21" s="2" t="s">
        <v>15</v>
      </c>
      <c r="C21" s="32">
        <v>300</v>
      </c>
      <c r="E21" s="2"/>
      <c r="F21" s="27"/>
    </row>
    <row r="22" spans="1:6" ht="14.7" thickBot="1" x14ac:dyDescent="0.6">
      <c r="A22" s="2" t="s">
        <v>16</v>
      </c>
      <c r="C22" s="32">
        <v>1700</v>
      </c>
      <c r="E22" s="62" t="s">
        <v>53</v>
      </c>
      <c r="F22" s="61"/>
    </row>
    <row r="23" spans="1:6" x14ac:dyDescent="0.55000000000000004">
      <c r="A23" s="2" t="s">
        <v>17</v>
      </c>
      <c r="C23" s="32">
        <v>0</v>
      </c>
      <c r="E23" s="4" t="s">
        <v>54</v>
      </c>
      <c r="F23" s="19">
        <v>6284.9</v>
      </c>
    </row>
    <row r="24" spans="1:6" x14ac:dyDescent="0.55000000000000004">
      <c r="A24" s="2" t="s">
        <v>18</v>
      </c>
      <c r="C24" s="32">
        <v>3500</v>
      </c>
      <c r="E24" s="2" t="s">
        <v>56</v>
      </c>
      <c r="F24" s="13">
        <v>182.46</v>
      </c>
    </row>
    <row r="25" spans="1:6" ht="14.7" thickBot="1" x14ac:dyDescent="0.6">
      <c r="A25" s="2"/>
      <c r="C25" s="38" t="s">
        <v>38</v>
      </c>
      <c r="E25" s="14" t="s">
        <v>55</v>
      </c>
      <c r="F25" s="22">
        <v>200</v>
      </c>
    </row>
    <row r="26" spans="1:6" ht="14.7" thickBot="1" x14ac:dyDescent="0.6">
      <c r="A26" s="10" t="s">
        <v>20</v>
      </c>
      <c r="B26" s="11"/>
      <c r="C26" s="28">
        <f>SUM(C5:C24)</f>
        <v>57384.539999999994</v>
      </c>
      <c r="E26" s="9" t="s">
        <v>78</v>
      </c>
      <c r="F26" s="40">
        <f>SUM(F23:F25)</f>
        <v>6667.36</v>
      </c>
    </row>
    <row r="27" spans="1:6" ht="14.7" thickBot="1" x14ac:dyDescent="0.6">
      <c r="C27" s="32"/>
      <c r="E27" s="2"/>
      <c r="F27" s="27"/>
    </row>
    <row r="28" spans="1:6" ht="14.7" thickBot="1" x14ac:dyDescent="0.6">
      <c r="A28" s="10" t="s">
        <v>34</v>
      </c>
      <c r="B28" s="11"/>
      <c r="C28" s="28"/>
      <c r="E28" s="2"/>
      <c r="F28" s="27"/>
    </row>
    <row r="29" spans="1:6" ht="14.7" thickBot="1" x14ac:dyDescent="0.6">
      <c r="A29" s="21">
        <v>2014</v>
      </c>
      <c r="B29" s="6" t="s">
        <v>23</v>
      </c>
      <c r="C29" s="17">
        <v>0</v>
      </c>
      <c r="E29" s="9" t="s">
        <v>57</v>
      </c>
      <c r="F29" s="61"/>
    </row>
    <row r="30" spans="1:6" x14ac:dyDescent="0.55000000000000004">
      <c r="A30" s="20">
        <v>2014</v>
      </c>
      <c r="B30" s="7" t="s">
        <v>22</v>
      </c>
      <c r="C30" s="16">
        <v>0</v>
      </c>
      <c r="E30" s="33" t="s">
        <v>58</v>
      </c>
      <c r="F30" s="19">
        <v>3277.2899999999995</v>
      </c>
    </row>
    <row r="31" spans="1:6" x14ac:dyDescent="0.55000000000000004">
      <c r="A31" s="21">
        <v>2015</v>
      </c>
      <c r="B31" s="6" t="s">
        <v>23</v>
      </c>
      <c r="C31" s="17">
        <v>0</v>
      </c>
      <c r="E31" s="34" t="s">
        <v>59</v>
      </c>
      <c r="F31" s="13">
        <f>2486.23+11993.64</f>
        <v>14479.869999999999</v>
      </c>
    </row>
    <row r="32" spans="1:6" x14ac:dyDescent="0.55000000000000004">
      <c r="A32" s="20">
        <v>2015</v>
      </c>
      <c r="B32" s="7" t="s">
        <v>22</v>
      </c>
      <c r="C32" s="16">
        <v>0</v>
      </c>
      <c r="E32" s="34" t="s">
        <v>60</v>
      </c>
      <c r="F32" s="13">
        <v>5503.26</v>
      </c>
    </row>
    <row r="33" spans="1:6" x14ac:dyDescent="0.55000000000000004">
      <c r="A33" s="21">
        <v>2016</v>
      </c>
      <c r="B33" s="6" t="s">
        <v>23</v>
      </c>
      <c r="C33" s="17">
        <v>0</v>
      </c>
      <c r="E33" s="34" t="s">
        <v>61</v>
      </c>
      <c r="F33" s="13">
        <v>18546.47</v>
      </c>
    </row>
    <row r="34" spans="1:6" ht="14.7" thickBot="1" x14ac:dyDescent="0.6">
      <c r="A34" s="20">
        <v>2016</v>
      </c>
      <c r="B34" s="7" t="s">
        <v>22</v>
      </c>
      <c r="C34" s="16">
        <v>0</v>
      </c>
      <c r="E34" s="37" t="s">
        <v>62</v>
      </c>
      <c r="F34" s="22">
        <v>2551.4299999999998</v>
      </c>
    </row>
    <row r="35" spans="1:6" ht="14.7" thickBot="1" x14ac:dyDescent="0.6">
      <c r="A35" s="21">
        <v>2017</v>
      </c>
      <c r="B35" s="6" t="s">
        <v>23</v>
      </c>
      <c r="C35" s="17">
        <v>0</v>
      </c>
      <c r="E35" s="9" t="s">
        <v>63</v>
      </c>
      <c r="F35" s="9">
        <f>SUM(F30:F34)</f>
        <v>44358.32</v>
      </c>
    </row>
    <row r="36" spans="1:6" x14ac:dyDescent="0.55000000000000004">
      <c r="A36" s="20">
        <v>2017</v>
      </c>
      <c r="B36" s="7" t="s">
        <v>22</v>
      </c>
      <c r="C36" s="16">
        <v>0</v>
      </c>
      <c r="E36" s="2"/>
      <c r="F36" s="27"/>
    </row>
    <row r="37" spans="1:6" ht="14.7" thickBot="1" x14ac:dyDescent="0.6">
      <c r="A37" s="21">
        <v>2018</v>
      </c>
      <c r="B37" s="6" t="s">
        <v>23</v>
      </c>
      <c r="C37" s="17">
        <v>0</v>
      </c>
      <c r="E37" s="2"/>
      <c r="F37" s="27"/>
    </row>
    <row r="38" spans="1:6" ht="14.7" thickBot="1" x14ac:dyDescent="0.6">
      <c r="A38" s="20">
        <v>2018</v>
      </c>
      <c r="B38" s="7" t="s">
        <v>22</v>
      </c>
      <c r="C38" s="16">
        <v>0</v>
      </c>
      <c r="E38" s="10" t="s">
        <v>64</v>
      </c>
      <c r="F38" s="9"/>
    </row>
    <row r="39" spans="1:6" x14ac:dyDescent="0.55000000000000004">
      <c r="A39" s="21">
        <v>2019</v>
      </c>
      <c r="B39" s="6" t="s">
        <v>23</v>
      </c>
      <c r="C39" s="17">
        <v>4.2300000000000004</v>
      </c>
      <c r="E39" s="2" t="s">
        <v>82</v>
      </c>
      <c r="F39" s="32">
        <v>198.1</v>
      </c>
    </row>
    <row r="40" spans="1:6" x14ac:dyDescent="0.55000000000000004">
      <c r="A40" s="20">
        <v>2019</v>
      </c>
      <c r="B40" s="7" t="s">
        <v>22</v>
      </c>
      <c r="C40" s="16">
        <v>0</v>
      </c>
      <c r="E40" s="2" t="s">
        <v>65</v>
      </c>
      <c r="F40" s="13">
        <v>656.69</v>
      </c>
    </row>
    <row r="41" spans="1:6" x14ac:dyDescent="0.55000000000000004">
      <c r="A41" s="21" t="s">
        <v>24</v>
      </c>
      <c r="B41" s="6" t="s">
        <v>25</v>
      </c>
      <c r="C41" s="17">
        <v>500</v>
      </c>
      <c r="E41" s="2" t="s">
        <v>66</v>
      </c>
      <c r="F41" s="32">
        <v>2616</v>
      </c>
    </row>
    <row r="42" spans="1:6" x14ac:dyDescent="0.55000000000000004">
      <c r="A42" s="20" t="s">
        <v>26</v>
      </c>
      <c r="B42" s="7" t="s">
        <v>27</v>
      </c>
      <c r="C42" s="16">
        <v>0</v>
      </c>
      <c r="E42" s="2" t="s">
        <v>67</v>
      </c>
      <c r="F42" s="32">
        <v>130</v>
      </c>
    </row>
    <row r="43" spans="1:6" x14ac:dyDescent="0.55000000000000004">
      <c r="A43" s="21">
        <v>2020</v>
      </c>
      <c r="B43" s="6" t="s">
        <v>25</v>
      </c>
      <c r="C43" s="17">
        <v>400</v>
      </c>
      <c r="E43" s="2" t="s">
        <v>68</v>
      </c>
      <c r="F43" s="32">
        <v>74</v>
      </c>
    </row>
    <row r="44" spans="1:6" x14ac:dyDescent="0.55000000000000004">
      <c r="A44" s="20">
        <v>2020</v>
      </c>
      <c r="B44" s="7" t="s">
        <v>27</v>
      </c>
      <c r="C44" s="16">
        <v>0</v>
      </c>
      <c r="E44" s="2" t="s">
        <v>69</v>
      </c>
      <c r="F44" s="32">
        <v>131.1</v>
      </c>
    </row>
    <row r="45" spans="1:6" x14ac:dyDescent="0.55000000000000004">
      <c r="A45" s="21" t="s">
        <v>28</v>
      </c>
      <c r="B45" s="6" t="s">
        <v>25</v>
      </c>
      <c r="C45" s="17">
        <v>100</v>
      </c>
      <c r="E45" s="2" t="s">
        <v>70</v>
      </c>
      <c r="F45" s="32">
        <f>6498.23+325</f>
        <v>6823.23</v>
      </c>
    </row>
    <row r="46" spans="1:6" x14ac:dyDescent="0.55000000000000004">
      <c r="A46" s="20" t="s">
        <v>29</v>
      </c>
      <c r="B46" s="7" t="s">
        <v>27</v>
      </c>
      <c r="C46" s="16">
        <v>0</v>
      </c>
      <c r="E46" s="1" t="s">
        <v>71</v>
      </c>
      <c r="F46" s="13"/>
    </row>
    <row r="47" spans="1:6" x14ac:dyDescent="0.55000000000000004">
      <c r="A47" s="21">
        <v>2021</v>
      </c>
      <c r="B47" s="6" t="s">
        <v>25</v>
      </c>
      <c r="C47" s="17">
        <v>1044.99</v>
      </c>
      <c r="E47" s="30" t="s">
        <v>72</v>
      </c>
      <c r="F47" s="32">
        <v>5117.5600000000004</v>
      </c>
    </row>
    <row r="48" spans="1:6" ht="14.7" thickBot="1" x14ac:dyDescent="0.6">
      <c r="A48" s="20">
        <v>2021</v>
      </c>
      <c r="B48" s="7" t="s">
        <v>27</v>
      </c>
      <c r="C48" s="16">
        <v>800</v>
      </c>
      <c r="E48" s="30" t="s">
        <v>73</v>
      </c>
      <c r="F48" s="13">
        <v>8548.2800000000007</v>
      </c>
    </row>
    <row r="49" spans="1:6" ht="14.7" thickBot="1" x14ac:dyDescent="0.6">
      <c r="A49" s="21" t="s">
        <v>30</v>
      </c>
      <c r="B49" s="6" t="s">
        <v>25</v>
      </c>
      <c r="C49" s="17">
        <v>100</v>
      </c>
      <c r="E49" s="48" t="s">
        <v>87</v>
      </c>
      <c r="F49" s="58">
        <f>SUM(F47:F48)</f>
        <v>13665.84</v>
      </c>
    </row>
    <row r="50" spans="1:6" x14ac:dyDescent="0.55000000000000004">
      <c r="A50" s="20" t="s">
        <v>31</v>
      </c>
      <c r="B50" s="7" t="s">
        <v>27</v>
      </c>
      <c r="C50" s="16">
        <v>200</v>
      </c>
      <c r="E50" s="1" t="s">
        <v>74</v>
      </c>
      <c r="F50" s="13"/>
    </row>
    <row r="51" spans="1:6" x14ac:dyDescent="0.55000000000000004">
      <c r="A51" s="21">
        <v>2022</v>
      </c>
      <c r="B51" s="6" t="s">
        <v>25</v>
      </c>
      <c r="C51" s="17">
        <v>3900</v>
      </c>
      <c r="E51" s="30" t="s">
        <v>75</v>
      </c>
      <c r="F51" s="13">
        <v>18006.75</v>
      </c>
    </row>
    <row r="52" spans="1:6" ht="14.7" thickBot="1" x14ac:dyDescent="0.6">
      <c r="A52" s="20">
        <v>2022</v>
      </c>
      <c r="B52" s="7" t="s">
        <v>27</v>
      </c>
      <c r="C52" s="16">
        <v>1950</v>
      </c>
      <c r="E52" s="30" t="s">
        <v>76</v>
      </c>
      <c r="F52" s="13">
        <v>581.04999999999995</v>
      </c>
    </row>
    <row r="53" spans="1:6" ht="14.7" thickBot="1" x14ac:dyDescent="0.6">
      <c r="A53" s="21">
        <v>2023</v>
      </c>
      <c r="B53" s="6" t="s">
        <v>25</v>
      </c>
      <c r="C53" s="17">
        <v>3150</v>
      </c>
      <c r="E53" s="52" t="s">
        <v>88</v>
      </c>
      <c r="F53" s="59">
        <f>SUM(F51:F52)</f>
        <v>18587.8</v>
      </c>
    </row>
    <row r="54" spans="1:6" ht="14.7" thickBot="1" x14ac:dyDescent="0.6">
      <c r="A54" s="22">
        <v>2023</v>
      </c>
      <c r="B54" s="7" t="s">
        <v>27</v>
      </c>
      <c r="C54" s="18">
        <v>3325</v>
      </c>
      <c r="E54" s="2"/>
      <c r="F54" s="13"/>
    </row>
    <row r="55" spans="1:6" ht="14.7" thickBot="1" x14ac:dyDescent="0.6">
      <c r="A55" s="2"/>
      <c r="C55" s="32" t="s">
        <v>19</v>
      </c>
      <c r="E55" s="2"/>
      <c r="F55" s="13"/>
    </row>
    <row r="56" spans="1:6" ht="14.7" thickBot="1" x14ac:dyDescent="0.6">
      <c r="A56" s="10" t="s">
        <v>32</v>
      </c>
      <c r="B56" s="8"/>
      <c r="C56" s="28">
        <f>SUM(C29:C54)+2300</f>
        <v>17774.22</v>
      </c>
      <c r="E56" s="10" t="s">
        <v>79</v>
      </c>
      <c r="F56" s="60">
        <f>+F39+F40+F41+F42+F43+F44+F45+F47+F48+F51+F52</f>
        <v>42882.76</v>
      </c>
    </row>
    <row r="57" spans="1:6" ht="14.7" thickBot="1" x14ac:dyDescent="0.6">
      <c r="A57" s="10" t="s">
        <v>86</v>
      </c>
      <c r="B57" s="11"/>
      <c r="C57" s="28">
        <f>+C56+C26</f>
        <v>75158.759999999995</v>
      </c>
      <c r="E57" s="2"/>
      <c r="F57" s="27"/>
    </row>
    <row r="58" spans="1:6" x14ac:dyDescent="0.55000000000000004">
      <c r="A58" s="23" t="s">
        <v>35</v>
      </c>
      <c r="B58" s="24"/>
      <c r="C58" s="25">
        <f>65659.33+471.8</f>
        <v>66131.13</v>
      </c>
      <c r="E58" s="2"/>
      <c r="F58" s="27"/>
    </row>
    <row r="59" spans="1:6" ht="14.7" thickBot="1" x14ac:dyDescent="0.6">
      <c r="A59" s="2"/>
      <c r="E59" s="2"/>
      <c r="F59" s="27"/>
    </row>
    <row r="60" spans="1:6" ht="18.600000000000001" thickBot="1" x14ac:dyDescent="0.75">
      <c r="A60" s="42" t="s">
        <v>33</v>
      </c>
      <c r="B60" s="55"/>
      <c r="C60" s="56">
        <f>+C58+C56+C26</f>
        <v>141289.89000000001</v>
      </c>
      <c r="D60" s="8"/>
      <c r="E60" s="42" t="s">
        <v>80</v>
      </c>
      <c r="F60" s="57">
        <f>+F56+F35+F26+F19+F12</f>
        <v>157909.38999999998</v>
      </c>
    </row>
    <row r="61" spans="1:6" x14ac:dyDescent="0.55000000000000004">
      <c r="D61" s="49"/>
    </row>
    <row r="62" spans="1:6" x14ac:dyDescent="0.55000000000000004">
      <c r="D62" s="49"/>
    </row>
    <row r="63" spans="1:6" x14ac:dyDescent="0.55000000000000004">
      <c r="D63" s="53"/>
    </row>
    <row r="64" spans="1:6" ht="18.3" x14ac:dyDescent="0.7">
      <c r="D64" s="54"/>
    </row>
    <row r="65" spans="4:4" x14ac:dyDescent="0.55000000000000004">
      <c r="D65" s="49"/>
    </row>
    <row r="66" spans="4:4" x14ac:dyDescent="0.55000000000000004">
      <c r="D66" s="49"/>
    </row>
    <row r="67" spans="4:4" x14ac:dyDescent="0.55000000000000004">
      <c r="D67" s="49"/>
    </row>
    <row r="68" spans="4:4" x14ac:dyDescent="0.55000000000000004">
      <c r="D68" s="49"/>
    </row>
    <row r="69" spans="4:4" x14ac:dyDescent="0.55000000000000004">
      <c r="D69" s="49"/>
    </row>
    <row r="70" spans="4:4" x14ac:dyDescent="0.55000000000000004">
      <c r="D70" s="49"/>
    </row>
    <row r="71" spans="4:4" x14ac:dyDescent="0.55000000000000004">
      <c r="D71" s="49"/>
    </row>
    <row r="72" spans="4:4" x14ac:dyDescent="0.55000000000000004">
      <c r="D72" s="49"/>
    </row>
    <row r="73" spans="4:4" x14ac:dyDescent="0.55000000000000004">
      <c r="D73" s="49"/>
    </row>
    <row r="74" spans="4:4" x14ac:dyDescent="0.55000000000000004">
      <c r="D74" s="49"/>
    </row>
    <row r="75" spans="4:4" x14ac:dyDescent="0.55000000000000004">
      <c r="D75" s="49"/>
    </row>
    <row r="76" spans="4:4" x14ac:dyDescent="0.55000000000000004">
      <c r="D76" s="49"/>
    </row>
    <row r="77" spans="4:4" x14ac:dyDescent="0.55000000000000004">
      <c r="D77" s="49"/>
    </row>
    <row r="78" spans="4:4" x14ac:dyDescent="0.55000000000000004">
      <c r="D78" s="49"/>
    </row>
    <row r="79" spans="4:4" x14ac:dyDescent="0.55000000000000004">
      <c r="D79" s="49"/>
    </row>
    <row r="80" spans="4:4" x14ac:dyDescent="0.55000000000000004">
      <c r="D80" s="49"/>
    </row>
  </sheetData>
  <pageMargins left="1" right="0.25" top="0.25" bottom="0.25" header="0.3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Freeman</dc:creator>
  <cp:lastModifiedBy>Barbara Freeman</cp:lastModifiedBy>
  <cp:lastPrinted>2023-10-21T02:10:47Z</cp:lastPrinted>
  <dcterms:created xsi:type="dcterms:W3CDTF">2023-10-18T14:11:34Z</dcterms:created>
  <dcterms:modified xsi:type="dcterms:W3CDTF">2023-10-21T02:45:37Z</dcterms:modified>
</cp:coreProperties>
</file>